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Shipping Labels\2024_BarcodeMerge_ShippingLabels\"/>
    </mc:Choice>
  </mc:AlternateContent>
  <xr:revisionPtr revIDLastSave="0" documentId="13_ncr:1_{C789F4BF-C797-448A-A505-DA25ADD1A791}" xr6:coauthVersionLast="47" xr6:coauthVersionMax="47" xr10:uidLastSave="{00000000-0000-0000-0000-000000000000}"/>
  <bookViews>
    <workbookView xWindow="924" yWindow="-12372" windowWidth="21996" windowHeight="11628" xr2:uid="{00000000-000D-0000-FFFF-FFFF00000000}"/>
  </bookViews>
  <sheets>
    <sheet name="Elementary Schools" sheetId="1" r:id="rId1"/>
    <sheet name="Middle Schools" sheetId="3" r:id="rId2"/>
    <sheet name="High Schools" sheetId="4" r:id="rId3"/>
    <sheet name="Departments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5" l="1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G23" i="5"/>
  <c r="G24" i="4"/>
  <c r="G22" i="3"/>
  <c r="G59" i="1" l="1"/>
</calcChain>
</file>

<file path=xl/sharedStrings.xml><?xml version="1.0" encoding="utf-8"?>
<sst xmlns="http://schemas.openxmlformats.org/spreadsheetml/2006/main" count="152" uniqueCount="110">
  <si>
    <t>Job Number</t>
  </si>
  <si>
    <t>Route</t>
  </si>
  <si>
    <t>Contents</t>
  </si>
  <si>
    <t>Quantity</t>
  </si>
  <si>
    <t>Recipient</t>
  </si>
  <si>
    <t>Campus/Dept.</t>
  </si>
  <si>
    <t>Total</t>
  </si>
  <si>
    <t>&lt;------Use these extra 5 rows for any additional distributions</t>
  </si>
  <si>
    <t>&lt;----</t>
  </si>
  <si>
    <t>Armstrong ES</t>
  </si>
  <si>
    <t>Austin Parkway ES</t>
  </si>
  <si>
    <t>Barrington Place ES</t>
  </si>
  <si>
    <t>Brazos Bend ES</t>
  </si>
  <si>
    <t>Burton ES</t>
  </si>
  <si>
    <t>Colony Bend ES</t>
  </si>
  <si>
    <t>Colony Meadows ES</t>
  </si>
  <si>
    <t>Commonwealth ES</t>
  </si>
  <si>
    <t>Cornerstone ES</t>
  </si>
  <si>
    <t>Drabek ES</t>
  </si>
  <si>
    <t>Dulles ES</t>
  </si>
  <si>
    <t>Fleming ES</t>
  </si>
  <si>
    <t>Glover ES</t>
  </si>
  <si>
    <t>Goodman ES</t>
  </si>
  <si>
    <t>Heritage Rose ES</t>
  </si>
  <si>
    <t>Highlands ES</t>
  </si>
  <si>
    <t>Holley ES</t>
  </si>
  <si>
    <t>Hunters Glen ES</t>
  </si>
  <si>
    <t>Jones ES</t>
  </si>
  <si>
    <t>Jordan ES</t>
  </si>
  <si>
    <t>Lakeview ES</t>
  </si>
  <si>
    <t>Lantern Lane ES</t>
  </si>
  <si>
    <t>Leonetti ES</t>
  </si>
  <si>
    <t>Lexington Creek ES</t>
  </si>
  <si>
    <t>Madden ES</t>
  </si>
  <si>
    <t>Meadows ES</t>
  </si>
  <si>
    <t>Mission West ES</t>
  </si>
  <si>
    <t>Neill ES</t>
  </si>
  <si>
    <t>Oakland ES</t>
  </si>
  <si>
    <t>Oyster Creek ES</t>
  </si>
  <si>
    <t>Palmer ES</t>
  </si>
  <si>
    <t>Patterson ES</t>
  </si>
  <si>
    <t>Pecan Grove ES</t>
  </si>
  <si>
    <t>Quail Valley ES</t>
  </si>
  <si>
    <t>Ridgate ES</t>
  </si>
  <si>
    <t>Ridgemont ES</t>
  </si>
  <si>
    <t>Rosa Parks ES</t>
  </si>
  <si>
    <t>Scanlan Oaks ES</t>
  </si>
  <si>
    <t>Schiff ES</t>
  </si>
  <si>
    <t>Seguin ES</t>
  </si>
  <si>
    <t>Settlers Way ES</t>
  </si>
  <si>
    <t>Sienna Crossing ES</t>
  </si>
  <si>
    <t>Sugar Mill ES</t>
  </si>
  <si>
    <t>Sullivan ES</t>
  </si>
  <si>
    <t>Townewest ES</t>
  </si>
  <si>
    <t>Walker Station ES</t>
  </si>
  <si>
    <t>Sugar Land MS</t>
  </si>
  <si>
    <t>Sartartia MS</t>
  </si>
  <si>
    <t>Quail Valley MS</t>
  </si>
  <si>
    <t>Missouri City MS</t>
  </si>
  <si>
    <t>Mcauliffe MS</t>
  </si>
  <si>
    <t>Lake Olympia MS</t>
  </si>
  <si>
    <t>Hodges Bend MS</t>
  </si>
  <si>
    <t>Garcia MS</t>
  </si>
  <si>
    <t>Fort Settlement MS</t>
  </si>
  <si>
    <t>First Colony MS</t>
  </si>
  <si>
    <t>Dulles MS</t>
  </si>
  <si>
    <t>Crockett MS</t>
  </si>
  <si>
    <t>Bowie MS</t>
  </si>
  <si>
    <t>Baines MS</t>
  </si>
  <si>
    <t>Progressive HS</t>
  </si>
  <si>
    <t>JAEP</t>
  </si>
  <si>
    <t>Willowridge HS</t>
  </si>
  <si>
    <t>Travis HS</t>
  </si>
  <si>
    <t>Ridgepoint HS</t>
  </si>
  <si>
    <t>Marshall HS</t>
  </si>
  <si>
    <t>Kempner HS</t>
  </si>
  <si>
    <t>Hightower HS</t>
  </si>
  <si>
    <t>Elkins HS</t>
  </si>
  <si>
    <t>Dulles HS</t>
  </si>
  <si>
    <t>Clements HS</t>
  </si>
  <si>
    <t>Bush HS</t>
  </si>
  <si>
    <t>Austin HS</t>
  </si>
  <si>
    <t>Thornton MS</t>
  </si>
  <si>
    <t>Malala ES</t>
  </si>
  <si>
    <t>Blue Ridge/Briargate ES</t>
  </si>
  <si>
    <t>Ferguson ES</t>
  </si>
  <si>
    <t>Mission Bend/ Glen ES</t>
  </si>
  <si>
    <t>Ridgemont Early Literacy</t>
  </si>
  <si>
    <t>Crawford HS</t>
  </si>
  <si>
    <t>James Reese Career Tech</t>
  </si>
  <si>
    <t>MR Wood Learning Center</t>
  </si>
  <si>
    <t>Special Education</t>
  </si>
  <si>
    <t>Hodges Bend Tranportation</t>
  </si>
  <si>
    <t>HB Aquatic Practice Facility</t>
  </si>
  <si>
    <t>Construction</t>
  </si>
  <si>
    <t>SERS</t>
  </si>
  <si>
    <t>Textbooks</t>
  </si>
  <si>
    <t>Hopsen Field House</t>
  </si>
  <si>
    <t>Lake Olympia Transportation</t>
  </si>
  <si>
    <t>Administration</t>
  </si>
  <si>
    <t>Annex</t>
  </si>
  <si>
    <t>Athletics Department</t>
  </si>
  <si>
    <t>Dan Cook Natatorium</t>
  </si>
  <si>
    <t>Extended Learning Department</t>
  </si>
  <si>
    <t>PFC</t>
  </si>
  <si>
    <t>Police Department</t>
  </si>
  <si>
    <t>State &amp; Fed Dept (Triplex)</t>
  </si>
  <si>
    <t>Testing</t>
  </si>
  <si>
    <t>Bhuchar ES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</si>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</sst>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/>
    <xf numFmtId="14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3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topLeftCell="A31" workbookViewId="0">
      <selection activeCell="E38" sqref="E38"/>
    </sheetView>
  </sheetViews>
  <sheetFormatPr defaultRowHeight="14.4" x14ac:dyDescent="0.3"/>
  <cols>
    <col min="1" max="1" width="14.88671875" style="1" customWidth="1"/>
    <col min="2" max="2" width="11.77734375" style="1" bestFit="1" customWidth="1"/>
    <col min="3" max="3" width="26.44140625" style="1" bestFit="1" customWidth="1"/>
    <col min="4" max="4" width="6.21875" style="1" bestFit="1" customWidth="1"/>
    <col min="5" max="5" width="19.77734375" style="1" bestFit="1" customWidth="1"/>
    <col min="6" max="6" width="19.77734375" style="1" customWidth="1"/>
    <col min="7" max="7" width="8.77734375" style="1" bestFit="1" customWidth="1"/>
    <col min="8" max="16384" width="8.88671875" style="1"/>
  </cols>
  <sheetData>
    <row r="1" spans="1:7" x14ac:dyDescent="0.3">
      <c r="A1" s="3" t="s">
        <v>109</v>
      </c>
      <c r="B1" s="3" t="s">
        <v>0</v>
      </c>
      <c r="C1" s="3" t="s">
        <v>5</v>
      </c>
      <c r="D1" s="3" t="s">
        <v>1</v>
      </c>
      <c r="E1" s="3" t="s">
        <v>2</v>
      </c>
      <c r="F1" s="3" t="s">
        <v>4</v>
      </c>
      <c r="G1" s="3" t="s">
        <v>3</v>
      </c>
    </row>
    <row r="2" spans="1:7" x14ac:dyDescent="0.3">
      <c r="A2" s="4" t="str">
        <f>"P" &amp; B2 &amp; "001"</f>
        <v>P001</v>
      </c>
      <c r="C2" s="5" t="s">
        <v>9</v>
      </c>
      <c r="D2" s="5">
        <v>2</v>
      </c>
    </row>
    <row r="3" spans="1:7" x14ac:dyDescent="0.3">
      <c r="A3" s="4" t="str">
        <f>"P" &amp; B3 &amp; "002"</f>
        <v>P002</v>
      </c>
      <c r="C3" s="5" t="s">
        <v>10</v>
      </c>
      <c r="D3" s="5">
        <v>3</v>
      </c>
    </row>
    <row r="4" spans="1:7" x14ac:dyDescent="0.3">
      <c r="A4" s="4" t="str">
        <f>"P" &amp; B4 &amp; "003"</f>
        <v>P003</v>
      </c>
      <c r="C4" s="5" t="s">
        <v>11</v>
      </c>
      <c r="D4" s="5">
        <v>1</v>
      </c>
    </row>
    <row r="5" spans="1:7" x14ac:dyDescent="0.3">
      <c r="A5" s="4" t="str">
        <f>"P" &amp; B5 &amp; "004"</f>
        <v>P004</v>
      </c>
      <c r="C5" s="5" t="s">
        <v>108</v>
      </c>
      <c r="D5" s="5">
        <v>4</v>
      </c>
    </row>
    <row r="6" spans="1:7" x14ac:dyDescent="0.3">
      <c r="A6" s="4" t="str">
        <f>"P" &amp; B6 &amp; "005"</f>
        <v>P005</v>
      </c>
      <c r="C6" s="5" t="s">
        <v>84</v>
      </c>
      <c r="D6" s="5">
        <v>2</v>
      </c>
    </row>
    <row r="7" spans="1:7" x14ac:dyDescent="0.3">
      <c r="A7" s="4" t="str">
        <f>"P" &amp; B7 &amp; "006"</f>
        <v>P006</v>
      </c>
      <c r="C7" s="5" t="s">
        <v>12</v>
      </c>
      <c r="D7" s="5">
        <v>3</v>
      </c>
    </row>
    <row r="8" spans="1:7" x14ac:dyDescent="0.3">
      <c r="A8" s="4" t="str">
        <f>"P" &amp; B8 &amp; "007"</f>
        <v>P007</v>
      </c>
      <c r="C8" s="5" t="s">
        <v>13</v>
      </c>
      <c r="D8" s="5">
        <v>4</v>
      </c>
    </row>
    <row r="9" spans="1:7" x14ac:dyDescent="0.3">
      <c r="A9" s="4" t="str">
        <f>"P" &amp; B9 &amp; "008"</f>
        <v>P008</v>
      </c>
      <c r="C9" s="5" t="s">
        <v>14</v>
      </c>
      <c r="D9" s="5">
        <v>3</v>
      </c>
    </row>
    <row r="10" spans="1:7" x14ac:dyDescent="0.3">
      <c r="A10" s="4" t="str">
        <f>"P" &amp; B10 &amp; "009"</f>
        <v>P009</v>
      </c>
      <c r="C10" s="5" t="s">
        <v>15</v>
      </c>
      <c r="D10" s="5">
        <v>3</v>
      </c>
    </row>
    <row r="11" spans="1:7" x14ac:dyDescent="0.3">
      <c r="A11" s="4" t="str">
        <f>"P" &amp; B11 &amp; "010"</f>
        <v>P010</v>
      </c>
      <c r="C11" s="5" t="s">
        <v>16</v>
      </c>
      <c r="D11" s="5">
        <v>3</v>
      </c>
    </row>
    <row r="12" spans="1:7" x14ac:dyDescent="0.3">
      <c r="A12" s="4" t="str">
        <f>"P" &amp; B12 &amp; "011"</f>
        <v>P011</v>
      </c>
      <c r="C12" s="5" t="s">
        <v>17</v>
      </c>
      <c r="D12" s="5">
        <v>3</v>
      </c>
    </row>
    <row r="13" spans="1:7" x14ac:dyDescent="0.3">
      <c r="A13" s="4" t="str">
        <f>"P" &amp; B13 &amp; "012"</f>
        <v>P012</v>
      </c>
      <c r="C13" s="5" t="s">
        <v>18</v>
      </c>
      <c r="D13" s="5">
        <v>3</v>
      </c>
    </row>
    <row r="14" spans="1:7" x14ac:dyDescent="0.3">
      <c r="A14" s="4" t="str">
        <f>"P" &amp; B14 &amp; "013"</f>
        <v>P013</v>
      </c>
      <c r="C14" s="5" t="s">
        <v>19</v>
      </c>
      <c r="D14" s="5">
        <v>2</v>
      </c>
    </row>
    <row r="15" spans="1:7" x14ac:dyDescent="0.3">
      <c r="A15" s="4" t="str">
        <f>"P" &amp; B15 &amp; "014"</f>
        <v>P014</v>
      </c>
      <c r="C15" s="5" t="s">
        <v>85</v>
      </c>
      <c r="D15" s="5">
        <v>4</v>
      </c>
    </row>
    <row r="16" spans="1:7" x14ac:dyDescent="0.3">
      <c r="A16" s="4" t="str">
        <f>"P" &amp; B16 &amp; "015"</f>
        <v>P015</v>
      </c>
      <c r="C16" s="5" t="s">
        <v>20</v>
      </c>
      <c r="D16" s="5">
        <v>1</v>
      </c>
    </row>
    <row r="17" spans="1:4" x14ac:dyDescent="0.3">
      <c r="A17" s="4" t="str">
        <f>"P" &amp; B17 &amp; "016"</f>
        <v>P016</v>
      </c>
      <c r="C17" s="5" t="s">
        <v>21</v>
      </c>
      <c r="D17" s="5">
        <v>2</v>
      </c>
    </row>
    <row r="18" spans="1:4" x14ac:dyDescent="0.3">
      <c r="A18" s="4" t="str">
        <f>"P" &amp; B18 &amp; "017"</f>
        <v>P017</v>
      </c>
      <c r="C18" s="5" t="s">
        <v>22</v>
      </c>
      <c r="D18" s="5">
        <v>4</v>
      </c>
    </row>
    <row r="19" spans="1:4" x14ac:dyDescent="0.3">
      <c r="A19" s="4" t="str">
        <f>"P" &amp; B19 &amp; "018"</f>
        <v>P018</v>
      </c>
      <c r="C19" s="5" t="s">
        <v>23</v>
      </c>
      <c r="D19" s="5">
        <v>4</v>
      </c>
    </row>
    <row r="20" spans="1:4" x14ac:dyDescent="0.3">
      <c r="A20" s="4" t="str">
        <f>"P" &amp; B20 &amp; "019"</f>
        <v>P019</v>
      </c>
      <c r="C20" s="5" t="s">
        <v>24</v>
      </c>
      <c r="D20" s="5">
        <v>3</v>
      </c>
    </row>
    <row r="21" spans="1:4" x14ac:dyDescent="0.3">
      <c r="A21" s="4" t="str">
        <f>"P" &amp; B21 &amp; "020"</f>
        <v>P020</v>
      </c>
      <c r="C21" s="5" t="s">
        <v>25</v>
      </c>
      <c r="D21" s="5">
        <v>1</v>
      </c>
    </row>
    <row r="22" spans="1:4" x14ac:dyDescent="0.3">
      <c r="A22" s="4" t="str">
        <f>"P" &amp; B22 &amp; "021"</f>
        <v>P021</v>
      </c>
      <c r="C22" s="5" t="s">
        <v>26</v>
      </c>
      <c r="D22" s="5">
        <v>2</v>
      </c>
    </row>
    <row r="23" spans="1:4" x14ac:dyDescent="0.3">
      <c r="A23" s="4" t="str">
        <f>"P" &amp; B23 &amp; "022"</f>
        <v>P022</v>
      </c>
      <c r="C23" s="5" t="s">
        <v>27</v>
      </c>
      <c r="D23" s="5">
        <v>2</v>
      </c>
    </row>
    <row r="24" spans="1:4" x14ac:dyDescent="0.3">
      <c r="A24" s="4" t="str">
        <f>"P" &amp; B24 &amp; "023"</f>
        <v>P023</v>
      </c>
      <c r="C24" s="5" t="s">
        <v>28</v>
      </c>
      <c r="D24" s="5">
        <v>1</v>
      </c>
    </row>
    <row r="25" spans="1:4" x14ac:dyDescent="0.3">
      <c r="A25" s="4" t="str">
        <f>"P" &amp; B25 &amp; "024"</f>
        <v>P024</v>
      </c>
      <c r="C25" s="5" t="s">
        <v>29</v>
      </c>
      <c r="D25" s="5">
        <v>3</v>
      </c>
    </row>
    <row r="26" spans="1:4" x14ac:dyDescent="0.3">
      <c r="A26" s="4" t="str">
        <f>"P" &amp; B26 &amp; "025"</f>
        <v>P025</v>
      </c>
      <c r="C26" s="5" t="s">
        <v>30</v>
      </c>
      <c r="D26" s="5">
        <v>2</v>
      </c>
    </row>
    <row r="27" spans="1:4" x14ac:dyDescent="0.3">
      <c r="A27" s="4" t="str">
        <f>"P" &amp; B27 &amp; "026"</f>
        <v>P026</v>
      </c>
      <c r="C27" s="5" t="s">
        <v>31</v>
      </c>
      <c r="D27" s="5">
        <v>4</v>
      </c>
    </row>
    <row r="28" spans="1:4" x14ac:dyDescent="0.3">
      <c r="A28" s="4" t="str">
        <f>"P" &amp; B28 &amp; "027"</f>
        <v>P027</v>
      </c>
      <c r="C28" s="5" t="s">
        <v>32</v>
      </c>
      <c r="D28" s="5">
        <v>3</v>
      </c>
    </row>
    <row r="29" spans="1:4" x14ac:dyDescent="0.3">
      <c r="A29" s="4" t="str">
        <f>"P" &amp; B29 &amp; "028"</f>
        <v>P028</v>
      </c>
      <c r="C29" s="5" t="s">
        <v>33</v>
      </c>
      <c r="D29" s="5">
        <v>1</v>
      </c>
    </row>
    <row r="30" spans="1:4" x14ac:dyDescent="0.3">
      <c r="A30" s="4" t="str">
        <f>"P" &amp; B30 &amp; "029"</f>
        <v>P029</v>
      </c>
      <c r="C30" s="5" t="s">
        <v>83</v>
      </c>
      <c r="D30" s="5">
        <v>1</v>
      </c>
    </row>
    <row r="31" spans="1:4" x14ac:dyDescent="0.3">
      <c r="A31" s="4" t="str">
        <f>"P" &amp; B31 &amp; "030"</f>
        <v>P030</v>
      </c>
      <c r="C31" s="5" t="s">
        <v>34</v>
      </c>
      <c r="D31" s="5">
        <v>1</v>
      </c>
    </row>
    <row r="32" spans="1:4" x14ac:dyDescent="0.3">
      <c r="A32" s="4" t="str">
        <f>"P" &amp; B32 &amp; "031"</f>
        <v>P031</v>
      </c>
      <c r="C32" s="5" t="s">
        <v>86</v>
      </c>
      <c r="D32" s="5">
        <v>1</v>
      </c>
    </row>
    <row r="33" spans="1:4" x14ac:dyDescent="0.3">
      <c r="A33" s="4" t="str">
        <f>"P" &amp; B33 &amp; "032"</f>
        <v>P032</v>
      </c>
      <c r="C33" s="5" t="s">
        <v>35</v>
      </c>
      <c r="D33" s="5">
        <v>1</v>
      </c>
    </row>
    <row r="34" spans="1:4" x14ac:dyDescent="0.3">
      <c r="A34" s="4" t="str">
        <f>"P" &amp; B34 &amp; "033"</f>
        <v>P033</v>
      </c>
      <c r="C34" s="5" t="s">
        <v>36</v>
      </c>
      <c r="D34" s="5">
        <v>1</v>
      </c>
    </row>
    <row r="35" spans="1:4" x14ac:dyDescent="0.3">
      <c r="A35" s="4" t="str">
        <f>"P" &amp; B35 &amp; "034"</f>
        <v>P034</v>
      </c>
      <c r="C35" s="5" t="s">
        <v>37</v>
      </c>
      <c r="D35" s="5">
        <v>1</v>
      </c>
    </row>
    <row r="36" spans="1:4" x14ac:dyDescent="0.3">
      <c r="A36" s="4" t="str">
        <f>"P" &amp; B36 &amp; "035"</f>
        <v>P035</v>
      </c>
      <c r="C36" s="5" t="s">
        <v>38</v>
      </c>
      <c r="D36" s="5">
        <v>3</v>
      </c>
    </row>
    <row r="37" spans="1:4" x14ac:dyDescent="0.3">
      <c r="A37" s="4" t="str">
        <f>"P" &amp; B37 &amp; "036"</f>
        <v>P036</v>
      </c>
      <c r="C37" s="5" t="s">
        <v>39</v>
      </c>
      <c r="D37" s="5">
        <v>5</v>
      </c>
    </row>
    <row r="38" spans="1:4" x14ac:dyDescent="0.3">
      <c r="A38" s="4" t="str">
        <f>"P" &amp; B38 &amp; "037"</f>
        <v>P037</v>
      </c>
      <c r="C38" s="5" t="s">
        <v>40</v>
      </c>
      <c r="D38" s="5">
        <v>1</v>
      </c>
    </row>
    <row r="39" spans="1:4" x14ac:dyDescent="0.3">
      <c r="A39" s="4" t="str">
        <f>"P" &amp; B39 &amp; "038"</f>
        <v>P038</v>
      </c>
      <c r="C39" s="5" t="s">
        <v>41</v>
      </c>
      <c r="D39" s="5">
        <v>1</v>
      </c>
    </row>
    <row r="40" spans="1:4" x14ac:dyDescent="0.3">
      <c r="A40" s="4" t="str">
        <f>"P" &amp; B40 &amp; "039"</f>
        <v>P039</v>
      </c>
      <c r="C40" s="5" t="s">
        <v>42</v>
      </c>
      <c r="D40" s="5">
        <v>2</v>
      </c>
    </row>
    <row r="41" spans="1:4" x14ac:dyDescent="0.3">
      <c r="A41" s="4" t="str">
        <f>"P" &amp; B41 &amp; "040"</f>
        <v>P040</v>
      </c>
      <c r="C41" s="5" t="s">
        <v>43</v>
      </c>
      <c r="D41" s="5">
        <v>2</v>
      </c>
    </row>
    <row r="42" spans="1:4" x14ac:dyDescent="0.3">
      <c r="A42" s="4" t="str">
        <f>"P" &amp; B42 &amp; "041"</f>
        <v>P041</v>
      </c>
      <c r="C42" s="5" t="s">
        <v>44</v>
      </c>
      <c r="D42" s="5">
        <v>2</v>
      </c>
    </row>
    <row r="43" spans="1:4" x14ac:dyDescent="0.3">
      <c r="A43" s="4" t="str">
        <f>"P" &amp; B43 &amp; "042"</f>
        <v>P042</v>
      </c>
      <c r="C43" s="5" t="s">
        <v>87</v>
      </c>
      <c r="D43" s="5">
        <v>2</v>
      </c>
    </row>
    <row r="44" spans="1:4" x14ac:dyDescent="0.3">
      <c r="A44" s="4" t="str">
        <f>"P" &amp; B44 &amp; "043"</f>
        <v>P043</v>
      </c>
      <c r="C44" s="5" t="s">
        <v>45</v>
      </c>
      <c r="D44" s="5">
        <v>4</v>
      </c>
    </row>
    <row r="45" spans="1:4" x14ac:dyDescent="0.3">
      <c r="A45" s="4" t="str">
        <f>"P" &amp; B45 &amp; "044"</f>
        <v>P044</v>
      </c>
      <c r="C45" s="5" t="s">
        <v>46</v>
      </c>
      <c r="D45" s="5">
        <v>4</v>
      </c>
    </row>
    <row r="46" spans="1:4" x14ac:dyDescent="0.3">
      <c r="A46" s="4" t="str">
        <f>"P" &amp; B46 &amp; "045"</f>
        <v>P045</v>
      </c>
      <c r="C46" s="5" t="s">
        <v>47</v>
      </c>
      <c r="D46" s="5">
        <v>4</v>
      </c>
    </row>
    <row r="47" spans="1:4" x14ac:dyDescent="0.3">
      <c r="A47" s="4" t="str">
        <f>"P" &amp; B47 &amp; "046"</f>
        <v>P046</v>
      </c>
      <c r="C47" s="5" t="s">
        <v>48</v>
      </c>
      <c r="D47" s="5">
        <v>1</v>
      </c>
    </row>
    <row r="48" spans="1:4" x14ac:dyDescent="0.3">
      <c r="A48" s="4" t="str">
        <f>"P" &amp; B48 &amp; "047"</f>
        <v>P047</v>
      </c>
      <c r="C48" s="5" t="s">
        <v>49</v>
      </c>
      <c r="D48" s="5">
        <v>3</v>
      </c>
    </row>
    <row r="49" spans="1:13" x14ac:dyDescent="0.3">
      <c r="A49" s="4" t="str">
        <f>"P" &amp; B49 &amp; "048"</f>
        <v>P048</v>
      </c>
      <c r="C49" s="5" t="s">
        <v>50</v>
      </c>
      <c r="D49" s="5">
        <v>4</v>
      </c>
    </row>
    <row r="50" spans="1:13" x14ac:dyDescent="0.3">
      <c r="A50" s="4" t="str">
        <f>"P" &amp; B50 &amp; "049"</f>
        <v>P049</v>
      </c>
      <c r="C50" s="5" t="s">
        <v>51</v>
      </c>
      <c r="D50" s="5">
        <v>3</v>
      </c>
    </row>
    <row r="51" spans="1:13" x14ac:dyDescent="0.3">
      <c r="A51" s="4" t="str">
        <f>"P" &amp; B51 &amp; "050"</f>
        <v>P050</v>
      </c>
      <c r="C51" s="5" t="s">
        <v>52</v>
      </c>
      <c r="D51" s="5">
        <v>4</v>
      </c>
    </row>
    <row r="52" spans="1:13" x14ac:dyDescent="0.3">
      <c r="A52" s="4" t="str">
        <f>"P" &amp; B52 &amp; "051"</f>
        <v>P051</v>
      </c>
      <c r="C52" s="5" t="s">
        <v>53</v>
      </c>
      <c r="D52" s="5">
        <v>1</v>
      </c>
    </row>
    <row r="53" spans="1:13" x14ac:dyDescent="0.3">
      <c r="A53" s="4" t="str">
        <f>"P" &amp; B53 &amp; "052"</f>
        <v>P052</v>
      </c>
      <c r="C53" s="5" t="s">
        <v>54</v>
      </c>
      <c r="D53" s="5">
        <v>3</v>
      </c>
    </row>
    <row r="54" spans="1:13" x14ac:dyDescent="0.3">
      <c r="A54" s="4" t="str">
        <f>"P" &amp; B54 &amp; "053"</f>
        <v>P053</v>
      </c>
      <c r="H54" s="5" t="s">
        <v>7</v>
      </c>
      <c r="I54" s="5"/>
      <c r="J54" s="5"/>
      <c r="K54" s="5"/>
      <c r="L54" s="5"/>
      <c r="M54" s="5"/>
    </row>
    <row r="55" spans="1:13" x14ac:dyDescent="0.3">
      <c r="A55" s="4" t="str">
        <f>"P" &amp; B55 &amp; "054"</f>
        <v>P054</v>
      </c>
      <c r="H55" s="5" t="s">
        <v>8</v>
      </c>
      <c r="I55" s="5"/>
      <c r="J55" s="5"/>
      <c r="K55" s="5"/>
      <c r="L55" s="5"/>
      <c r="M55" s="5"/>
    </row>
    <row r="56" spans="1:13" x14ac:dyDescent="0.3">
      <c r="A56" s="4" t="str">
        <f>"P" &amp; B56 &amp; "055"</f>
        <v>P055</v>
      </c>
      <c r="H56" s="5" t="s">
        <v>8</v>
      </c>
      <c r="I56" s="5"/>
      <c r="J56" s="5"/>
      <c r="K56" s="5"/>
      <c r="L56" s="5"/>
      <c r="M56" s="5"/>
    </row>
    <row r="57" spans="1:13" x14ac:dyDescent="0.3">
      <c r="A57" s="4" t="str">
        <f>"P" &amp; B57 &amp; "056"</f>
        <v>P056</v>
      </c>
      <c r="H57" s="5" t="s">
        <v>8</v>
      </c>
      <c r="I57" s="5"/>
      <c r="J57" s="5"/>
      <c r="K57" s="5"/>
      <c r="L57" s="5"/>
      <c r="M57" s="5"/>
    </row>
    <row r="58" spans="1:13" ht="15" thickBot="1" x14ac:dyDescent="0.35">
      <c r="A58" s="4" t="str">
        <f>"P" &amp; B58 &amp; "057"</f>
        <v>P057</v>
      </c>
      <c r="G58" s="2"/>
      <c r="H58" s="5" t="s">
        <v>8</v>
      </c>
      <c r="I58" s="5"/>
      <c r="J58" s="5"/>
      <c r="K58" s="5"/>
      <c r="L58" s="5"/>
      <c r="M58" s="5"/>
    </row>
    <row r="59" spans="1:13" ht="15" thickTop="1" x14ac:dyDescent="0.3">
      <c r="G59" s="7">
        <f>SUM(G2:G58)</f>
        <v>0</v>
      </c>
      <c r="H59" s="6" t="s">
        <v>6</v>
      </c>
      <c r="I59" s="5"/>
      <c r="J59" s="5"/>
      <c r="K59" s="5"/>
      <c r="L59" s="5"/>
      <c r="M59" s="5"/>
    </row>
  </sheetData>
  <sheetProtection algorithmName="SHA-512" hashValue="Gu00fs+Z3Y2X3fWTjwrWc4QEZj2RjVYDn/WPgWXpgIW8jb2qajyR+hEB2UnEi4TG5dIMcOFo3ltFaupqCMd9DQ==" saltValue="ANwEOdDCkX7b1rrXcjezHQ==" spinCount="100000" sheet="1" scenarios="1" selectLockedCells="1"/>
  <sortState xmlns:xlrd2="http://schemas.microsoft.com/office/spreadsheetml/2017/richdata2" ref="A2:G52">
    <sortCondition ref="C2:C5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workbookViewId="0">
      <selection activeCell="E11" sqref="E11"/>
    </sheetView>
  </sheetViews>
  <sheetFormatPr defaultRowHeight="14.4" x14ac:dyDescent="0.3"/>
  <cols>
    <col min="1" max="1" width="13" style="1" customWidth="1"/>
    <col min="2" max="2" width="11.77734375" style="1" bestFit="1" customWidth="1"/>
    <col min="3" max="3" width="28.5546875" style="1" bestFit="1" customWidth="1"/>
    <col min="4" max="4" width="6.21875" style="1" bestFit="1" customWidth="1"/>
    <col min="5" max="5" width="19.77734375" style="1" bestFit="1" customWidth="1"/>
    <col min="6" max="6" width="19.77734375" style="1" customWidth="1"/>
    <col min="7" max="7" width="8.77734375" style="1" bestFit="1" customWidth="1"/>
    <col min="8" max="16384" width="8.88671875" style="1"/>
  </cols>
  <sheetData>
    <row r="1" spans="1:7" x14ac:dyDescent="0.3">
      <c r="A1" s="3" t="s">
        <v>109</v>
      </c>
      <c r="B1" s="3" t="s">
        <v>0</v>
      </c>
      <c r="C1" s="3" t="s">
        <v>5</v>
      </c>
      <c r="D1" s="3" t="s">
        <v>1</v>
      </c>
      <c r="E1" s="3" t="s">
        <v>2</v>
      </c>
      <c r="F1" s="3" t="s">
        <v>4</v>
      </c>
      <c r="G1" s="3" t="s">
        <v>3</v>
      </c>
    </row>
    <row r="2" spans="1:7" x14ac:dyDescent="0.3">
      <c r="A2" s="4" t="str">
        <f>"P" &amp; B2 &amp; "101"</f>
        <v>P101</v>
      </c>
      <c r="C2" s="5" t="s">
        <v>68</v>
      </c>
      <c r="D2" s="5">
        <v>4</v>
      </c>
    </row>
    <row r="3" spans="1:7" x14ac:dyDescent="0.3">
      <c r="A3" s="4" t="str">
        <f>"P" &amp; B3 &amp; "102"</f>
        <v>P102</v>
      </c>
      <c r="C3" s="5" t="s">
        <v>67</v>
      </c>
      <c r="D3" s="5">
        <v>1</v>
      </c>
    </row>
    <row r="4" spans="1:7" x14ac:dyDescent="0.3">
      <c r="A4" s="4" t="str">
        <f>"P" &amp; B4 &amp; "103"</f>
        <v>P103</v>
      </c>
      <c r="C4" s="5" t="s">
        <v>66</v>
      </c>
      <c r="D4" s="5">
        <v>1</v>
      </c>
    </row>
    <row r="5" spans="1:7" x14ac:dyDescent="0.3">
      <c r="A5" s="4" t="str">
        <f>"P" &amp; B5 &amp; "104"</f>
        <v>P104</v>
      </c>
      <c r="C5" s="5" t="s">
        <v>65</v>
      </c>
      <c r="D5" s="5">
        <v>2</v>
      </c>
    </row>
    <row r="6" spans="1:7" x14ac:dyDescent="0.3">
      <c r="A6" s="4" t="str">
        <f>"P" &amp; B6 &amp; "105"</f>
        <v>P105</v>
      </c>
      <c r="C6" s="5" t="s">
        <v>64</v>
      </c>
      <c r="D6" s="5">
        <v>3</v>
      </c>
    </row>
    <row r="7" spans="1:7" x14ac:dyDescent="0.3">
      <c r="A7" s="4" t="str">
        <f>"P" &amp; B7 &amp; "106"</f>
        <v>P106</v>
      </c>
      <c r="C7" s="5" t="s">
        <v>63</v>
      </c>
      <c r="D7" s="5">
        <v>3</v>
      </c>
    </row>
    <row r="8" spans="1:7" x14ac:dyDescent="0.3">
      <c r="A8" s="4" t="str">
        <f>"P" &amp; B8 &amp; "107"</f>
        <v>P107</v>
      </c>
      <c r="C8" s="5" t="s">
        <v>62</v>
      </c>
      <c r="D8" s="5">
        <v>3</v>
      </c>
    </row>
    <row r="9" spans="1:7" x14ac:dyDescent="0.3">
      <c r="A9" s="4" t="str">
        <f>"P" &amp; B9 &amp; "108"</f>
        <v>P108</v>
      </c>
      <c r="C9" s="5" t="s">
        <v>61</v>
      </c>
      <c r="D9" s="5">
        <v>1</v>
      </c>
    </row>
    <row r="10" spans="1:7" x14ac:dyDescent="0.3">
      <c r="A10" s="4" t="str">
        <f>"P" &amp; B10 &amp; "109"</f>
        <v>P109</v>
      </c>
      <c r="C10" s="5" t="s">
        <v>60</v>
      </c>
      <c r="D10" s="5">
        <v>5</v>
      </c>
    </row>
    <row r="11" spans="1:7" x14ac:dyDescent="0.3">
      <c r="A11" s="4" t="str">
        <f>"P" &amp; B11 &amp; "110"</f>
        <v>P110</v>
      </c>
      <c r="C11" s="5" t="s">
        <v>59</v>
      </c>
      <c r="D11" s="5">
        <v>2</v>
      </c>
    </row>
    <row r="12" spans="1:7" x14ac:dyDescent="0.3">
      <c r="A12" s="4" t="str">
        <f>"P" &amp; B12 &amp; "111"</f>
        <v>P111</v>
      </c>
      <c r="C12" s="5" t="s">
        <v>58</v>
      </c>
      <c r="D12" s="5">
        <v>2</v>
      </c>
    </row>
    <row r="13" spans="1:7" x14ac:dyDescent="0.3">
      <c r="A13" s="4" t="str">
        <f>"P" &amp; B13 &amp; "112"</f>
        <v>P112</v>
      </c>
      <c r="C13" s="5" t="s">
        <v>57</v>
      </c>
      <c r="D13" s="5">
        <v>2</v>
      </c>
    </row>
    <row r="14" spans="1:7" x14ac:dyDescent="0.3">
      <c r="A14" s="4" t="str">
        <f>"P" &amp; B14 &amp; "113"</f>
        <v>P113</v>
      </c>
      <c r="C14" s="5" t="s">
        <v>56</v>
      </c>
      <c r="D14" s="5">
        <v>3</v>
      </c>
    </row>
    <row r="15" spans="1:7" x14ac:dyDescent="0.3">
      <c r="A15" s="4" t="str">
        <f>"P" &amp; B15 &amp; "114"</f>
        <v>P114</v>
      </c>
      <c r="C15" s="5" t="s">
        <v>55</v>
      </c>
      <c r="D15" s="5">
        <v>3</v>
      </c>
    </row>
    <row r="16" spans="1:7" x14ac:dyDescent="0.3">
      <c r="A16" s="4" t="str">
        <f>"P" &amp; B16 &amp; "115"</f>
        <v>P115</v>
      </c>
      <c r="C16" s="5" t="s">
        <v>82</v>
      </c>
      <c r="D16" s="5">
        <v>4</v>
      </c>
    </row>
    <row r="17" spans="1:13" x14ac:dyDescent="0.3">
      <c r="A17" s="4" t="str">
        <f>"P" &amp; B17 &amp; "116"</f>
        <v>P116</v>
      </c>
      <c r="H17" s="5" t="s">
        <v>7</v>
      </c>
      <c r="I17" s="5"/>
      <c r="J17" s="5"/>
      <c r="K17" s="5"/>
      <c r="L17" s="5"/>
      <c r="M17" s="5"/>
    </row>
    <row r="18" spans="1:13" x14ac:dyDescent="0.3">
      <c r="A18" s="4" t="str">
        <f>"P" &amp; B18 &amp; "117"</f>
        <v>P117</v>
      </c>
      <c r="H18" s="5" t="s">
        <v>8</v>
      </c>
      <c r="I18" s="5"/>
      <c r="J18" s="5"/>
      <c r="K18" s="5"/>
      <c r="L18" s="5"/>
      <c r="M18" s="5"/>
    </row>
    <row r="19" spans="1:13" x14ac:dyDescent="0.3">
      <c r="A19" s="4" t="str">
        <f>"P" &amp; B19 &amp; "118"</f>
        <v>P118</v>
      </c>
      <c r="H19" s="5" t="s">
        <v>8</v>
      </c>
      <c r="I19" s="5"/>
      <c r="J19" s="5"/>
      <c r="K19" s="5"/>
      <c r="L19" s="5"/>
      <c r="M19" s="5"/>
    </row>
    <row r="20" spans="1:13" x14ac:dyDescent="0.3">
      <c r="A20" s="4" t="str">
        <f>"P" &amp; B20 &amp; "119"</f>
        <v>P119</v>
      </c>
      <c r="H20" s="5" t="s">
        <v>8</v>
      </c>
      <c r="I20" s="5"/>
      <c r="J20" s="5"/>
      <c r="K20" s="5"/>
      <c r="L20" s="5"/>
      <c r="M20" s="5"/>
    </row>
    <row r="21" spans="1:13" ht="15" thickBot="1" x14ac:dyDescent="0.35">
      <c r="A21" s="4" t="str">
        <f>"P" &amp; B21 &amp; "120"</f>
        <v>P120</v>
      </c>
      <c r="G21" s="2"/>
      <c r="H21" s="5" t="s">
        <v>8</v>
      </c>
      <c r="I21" s="5"/>
      <c r="J21" s="5"/>
      <c r="K21" s="5"/>
      <c r="L21" s="5"/>
      <c r="M21" s="5"/>
    </row>
    <row r="22" spans="1:13" ht="15" thickTop="1" x14ac:dyDescent="0.3">
      <c r="G22" s="7">
        <f>SUM(G2:G21)</f>
        <v>0</v>
      </c>
      <c r="H22" s="6" t="s">
        <v>6</v>
      </c>
      <c r="I22" s="5"/>
      <c r="J22" s="5"/>
      <c r="K22" s="5"/>
      <c r="L22" s="5"/>
      <c r="M22" s="5"/>
    </row>
  </sheetData>
  <sheetProtection algorithmName="SHA-512" hashValue="JUJWyztP4JbxT4s8nSi6wtb5Phuo3bNnJujV0DKHSA2pOv7vcIVsmjXWozwn/7D5++7vvV3yxpId8evAloSHOQ==" saltValue="q7tLnz/fBRL7tkYYKZimqQ==" spinCount="100000" sheet="1" selectLockedCells="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activeCell="I18" sqref="I18"/>
    </sheetView>
  </sheetViews>
  <sheetFormatPr defaultRowHeight="14.4" x14ac:dyDescent="0.3"/>
  <cols>
    <col min="1" max="1" width="12.6640625" style="1" customWidth="1"/>
    <col min="2" max="2" width="11.77734375" style="1" bestFit="1" customWidth="1"/>
    <col min="3" max="3" width="28.5546875" style="1" bestFit="1" customWidth="1"/>
    <col min="4" max="4" width="6.21875" style="1" bestFit="1" customWidth="1"/>
    <col min="5" max="5" width="19.77734375" style="1" bestFit="1" customWidth="1"/>
    <col min="6" max="6" width="19.77734375" style="1" customWidth="1"/>
    <col min="7" max="7" width="8.77734375" style="1" bestFit="1" customWidth="1"/>
    <col min="8" max="16384" width="8.88671875" style="1"/>
  </cols>
  <sheetData>
    <row r="1" spans="1:7" x14ac:dyDescent="0.3">
      <c r="A1" s="3" t="s">
        <v>109</v>
      </c>
      <c r="B1" s="3" t="s">
        <v>0</v>
      </c>
      <c r="C1" s="3" t="s">
        <v>5</v>
      </c>
      <c r="D1" s="3" t="s">
        <v>1</v>
      </c>
      <c r="E1" s="3" t="s">
        <v>2</v>
      </c>
      <c r="F1" s="3" t="s">
        <v>4</v>
      </c>
      <c r="G1" s="3" t="s">
        <v>3</v>
      </c>
    </row>
    <row r="2" spans="1:7" x14ac:dyDescent="0.3">
      <c r="A2" s="4" t="str">
        <f>"P" &amp; B2 &amp; "201"</f>
        <v>P201</v>
      </c>
      <c r="C2" s="5" t="s">
        <v>81</v>
      </c>
      <c r="D2" s="5">
        <v>3</v>
      </c>
    </row>
    <row r="3" spans="1:7" x14ac:dyDescent="0.3">
      <c r="A3" s="4" t="str">
        <f>"P" &amp; B3 &amp; "202"</f>
        <v>P202</v>
      </c>
      <c r="C3" s="5" t="s">
        <v>80</v>
      </c>
      <c r="D3" s="5">
        <v>1</v>
      </c>
    </row>
    <row r="4" spans="1:7" x14ac:dyDescent="0.3">
      <c r="A4" s="4" t="str">
        <f>"P" &amp; B4 &amp; "203"</f>
        <v>P203</v>
      </c>
      <c r="C4" s="5" t="s">
        <v>79</v>
      </c>
      <c r="D4" s="5">
        <v>3</v>
      </c>
    </row>
    <row r="5" spans="1:7" x14ac:dyDescent="0.3">
      <c r="A5" s="4" t="str">
        <f>"P" &amp; B5 &amp; "204"</f>
        <v>P204</v>
      </c>
      <c r="C5" s="5" t="s">
        <v>88</v>
      </c>
      <c r="D5" s="5">
        <v>4</v>
      </c>
    </row>
    <row r="6" spans="1:7" x14ac:dyDescent="0.3">
      <c r="A6" s="4" t="str">
        <f>"P" &amp; B6 &amp; "205"</f>
        <v>P205</v>
      </c>
      <c r="C6" s="5" t="s">
        <v>78</v>
      </c>
      <c r="D6" s="5">
        <v>2</v>
      </c>
    </row>
    <row r="7" spans="1:7" x14ac:dyDescent="0.3">
      <c r="A7" s="4" t="str">
        <f>"P" &amp; B7 &amp; "206"</f>
        <v>P206</v>
      </c>
      <c r="C7" s="5" t="s">
        <v>77</v>
      </c>
      <c r="D7" s="5">
        <v>4</v>
      </c>
    </row>
    <row r="8" spans="1:7" x14ac:dyDescent="0.3">
      <c r="A8" s="4" t="str">
        <f>"P" &amp; B8 &amp; "207"</f>
        <v>P207</v>
      </c>
      <c r="C8" s="5" t="s">
        <v>76</v>
      </c>
      <c r="D8" s="5">
        <v>4</v>
      </c>
    </row>
    <row r="9" spans="1:7" x14ac:dyDescent="0.3">
      <c r="A9" s="4" t="str">
        <f>"P" &amp; B9 &amp; "208"</f>
        <v>P208</v>
      </c>
      <c r="C9" s="5" t="s">
        <v>75</v>
      </c>
      <c r="D9" s="5">
        <v>3</v>
      </c>
    </row>
    <row r="10" spans="1:7" x14ac:dyDescent="0.3">
      <c r="A10" s="4" t="str">
        <f>"P" &amp; B10 &amp; "209"</f>
        <v>P209</v>
      </c>
      <c r="C10" s="5" t="s">
        <v>74</v>
      </c>
      <c r="D10" s="5">
        <v>2</v>
      </c>
    </row>
    <row r="11" spans="1:7" x14ac:dyDescent="0.3">
      <c r="A11" s="4" t="str">
        <f>"P" &amp; B11 &amp; "210"</f>
        <v>P210</v>
      </c>
      <c r="C11" s="5" t="s">
        <v>73</v>
      </c>
      <c r="D11" s="5">
        <v>4</v>
      </c>
    </row>
    <row r="12" spans="1:7" x14ac:dyDescent="0.3">
      <c r="A12" s="4" t="str">
        <f>"P" &amp; B12 &amp; "211"</f>
        <v>P211</v>
      </c>
      <c r="C12" s="5" t="s">
        <v>72</v>
      </c>
      <c r="D12" s="5">
        <v>1</v>
      </c>
    </row>
    <row r="13" spans="1:7" x14ac:dyDescent="0.3">
      <c r="A13" s="4" t="str">
        <f>"P" &amp; B13 &amp; "212"</f>
        <v>P212</v>
      </c>
      <c r="C13" s="5" t="s">
        <v>71</v>
      </c>
      <c r="D13" s="5">
        <v>2</v>
      </c>
    </row>
    <row r="14" spans="1:7" x14ac:dyDescent="0.3">
      <c r="A14" s="4" t="str">
        <f>"P" &amp; B14 &amp; "213"</f>
        <v>P213</v>
      </c>
      <c r="C14" s="5" t="s">
        <v>89</v>
      </c>
      <c r="D14" s="5">
        <v>5</v>
      </c>
    </row>
    <row r="15" spans="1:7" x14ac:dyDescent="0.3">
      <c r="A15" s="4" t="str">
        <f>"P" &amp; B15 &amp; "214"</f>
        <v>P214</v>
      </c>
      <c r="C15" s="5" t="s">
        <v>90</v>
      </c>
      <c r="D15" s="5">
        <v>3</v>
      </c>
    </row>
    <row r="16" spans="1:7" x14ac:dyDescent="0.3">
      <c r="A16" s="4" t="str">
        <f>"P" &amp; B16 &amp; "215"</f>
        <v>P215</v>
      </c>
      <c r="C16" s="5" t="s">
        <v>70</v>
      </c>
      <c r="D16" s="5">
        <v>4</v>
      </c>
    </row>
    <row r="17" spans="1:13" x14ac:dyDescent="0.3">
      <c r="A17" s="4" t="str">
        <f>"P" &amp; B17 &amp; "216"</f>
        <v>P216</v>
      </c>
      <c r="C17" s="5" t="s">
        <v>69</v>
      </c>
      <c r="D17" s="5">
        <v>2</v>
      </c>
    </row>
    <row r="18" spans="1:13" x14ac:dyDescent="0.3">
      <c r="A18" s="4" t="str">
        <f>"P" &amp; B18 &amp; "217"</f>
        <v>P217</v>
      </c>
      <c r="C18" s="5" t="s">
        <v>91</v>
      </c>
      <c r="D18" s="5">
        <v>2</v>
      </c>
    </row>
    <row r="19" spans="1:13" x14ac:dyDescent="0.3">
      <c r="A19" s="4" t="str">
        <f>"P" &amp; B19 &amp; "218"</f>
        <v>P218</v>
      </c>
      <c r="H19" s="5" t="s">
        <v>7</v>
      </c>
      <c r="I19" s="5"/>
      <c r="J19" s="5"/>
      <c r="K19" s="5"/>
      <c r="L19" s="5"/>
      <c r="M19" s="5"/>
    </row>
    <row r="20" spans="1:13" x14ac:dyDescent="0.3">
      <c r="A20" s="4" t="str">
        <f>"P" &amp; B20 &amp; "219"</f>
        <v>P219</v>
      </c>
      <c r="H20" s="5" t="s">
        <v>8</v>
      </c>
      <c r="I20" s="5"/>
      <c r="J20" s="5"/>
      <c r="K20" s="5"/>
      <c r="L20" s="5"/>
      <c r="M20" s="5"/>
    </row>
    <row r="21" spans="1:13" x14ac:dyDescent="0.3">
      <c r="A21" s="4" t="str">
        <f>"P" &amp; B21 &amp; "220"</f>
        <v>P220</v>
      </c>
      <c r="H21" s="5" t="s">
        <v>8</v>
      </c>
      <c r="I21" s="5"/>
      <c r="J21" s="5"/>
      <c r="K21" s="5"/>
      <c r="L21" s="5"/>
      <c r="M21" s="5"/>
    </row>
    <row r="22" spans="1:13" x14ac:dyDescent="0.3">
      <c r="A22" s="4" t="str">
        <f>"P" &amp; B22 &amp; "221"</f>
        <v>P221</v>
      </c>
      <c r="H22" s="5" t="s">
        <v>8</v>
      </c>
      <c r="I22" s="5"/>
      <c r="J22" s="5"/>
      <c r="K22" s="5"/>
      <c r="L22" s="5"/>
      <c r="M22" s="5"/>
    </row>
    <row r="23" spans="1:13" ht="15" thickBot="1" x14ac:dyDescent="0.35">
      <c r="A23" s="4" t="str">
        <f>"P" &amp; B23 &amp; "222"</f>
        <v>P222</v>
      </c>
      <c r="G23" s="2"/>
      <c r="H23" s="5" t="s">
        <v>8</v>
      </c>
      <c r="I23" s="5"/>
      <c r="J23" s="5"/>
      <c r="K23" s="5"/>
      <c r="L23" s="5"/>
      <c r="M23" s="5"/>
    </row>
    <row r="24" spans="1:13" ht="15" thickTop="1" x14ac:dyDescent="0.3">
      <c r="G24" s="7">
        <f>SUM(G2:G23)</f>
        <v>0</v>
      </c>
      <c r="H24" s="6" t="s">
        <v>6</v>
      </c>
      <c r="I24" s="5"/>
      <c r="J24" s="5"/>
      <c r="K24" s="5"/>
      <c r="L24" s="5"/>
      <c r="M24" s="5"/>
    </row>
  </sheetData>
  <sheetProtection algorithmName="SHA-512" hashValue="TXsZJmQJus+QrZna0M7wrDnfsxOo7sxw5q9ThD51QnwuvMw+hH5bGI5Z4FLB41Is72TBYUfbZK7vEPc3T5s+2Q==" saltValue="3ZT/U/PfedrOdWktcmVkKA==" spinCount="100000" sheet="1" select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E229-CC6F-405F-90BA-F075A83293C1}">
  <dimension ref="A1:M23"/>
  <sheetViews>
    <sheetView workbookViewId="0">
      <selection activeCell="E9" sqref="E9"/>
    </sheetView>
  </sheetViews>
  <sheetFormatPr defaultRowHeight="14.4" x14ac:dyDescent="0.3"/>
  <cols>
    <col min="1" max="1" width="15.88671875" style="1" customWidth="1"/>
    <col min="2" max="2" width="11.77734375" style="1" bestFit="1" customWidth="1"/>
    <col min="3" max="3" width="28.5546875" style="1" bestFit="1" customWidth="1"/>
    <col min="4" max="4" width="6.21875" style="1" bestFit="1" customWidth="1"/>
    <col min="5" max="5" width="19.77734375" style="1" bestFit="1" customWidth="1"/>
    <col min="6" max="6" width="19.77734375" style="1" customWidth="1"/>
    <col min="7" max="7" width="8.77734375" style="1" bestFit="1" customWidth="1"/>
    <col min="8" max="16384" width="8.88671875" style="1"/>
  </cols>
  <sheetData>
    <row r="1" spans="1:7" x14ac:dyDescent="0.3">
      <c r="A1" s="3" t="s">
        <v>109</v>
      </c>
      <c r="B1" s="3" t="s">
        <v>0</v>
      </c>
      <c r="C1" s="3" t="s">
        <v>5</v>
      </c>
      <c r="D1" s="3" t="s">
        <v>1</v>
      </c>
      <c r="E1" s="3" t="s">
        <v>2</v>
      </c>
      <c r="F1" s="3" t="s">
        <v>4</v>
      </c>
      <c r="G1" s="3" t="s">
        <v>3</v>
      </c>
    </row>
    <row r="2" spans="1:7" x14ac:dyDescent="0.3">
      <c r="A2" s="4" t="str">
        <f>"P" &amp; B2 &amp; "301"</f>
        <v>P301</v>
      </c>
      <c r="C2" s="5" t="s">
        <v>92</v>
      </c>
      <c r="D2" s="5">
        <v>1</v>
      </c>
    </row>
    <row r="3" spans="1:7" x14ac:dyDescent="0.3">
      <c r="A3" s="4" t="str">
        <f>"P" &amp; B3 &amp; "302"</f>
        <v>P302</v>
      </c>
      <c r="C3" s="5" t="s">
        <v>93</v>
      </c>
      <c r="D3" s="5">
        <v>1</v>
      </c>
    </row>
    <row r="4" spans="1:7" x14ac:dyDescent="0.3">
      <c r="A4" s="4" t="str">
        <f>"P" &amp; B4 &amp; "303"</f>
        <v>P303</v>
      </c>
      <c r="C4" s="5" t="s">
        <v>94</v>
      </c>
      <c r="D4" s="5">
        <v>2</v>
      </c>
    </row>
    <row r="5" spans="1:7" x14ac:dyDescent="0.3">
      <c r="A5" s="4" t="str">
        <f>"P" &amp; B5 &amp; "304"</f>
        <v>P304</v>
      </c>
      <c r="C5" s="5" t="s">
        <v>95</v>
      </c>
      <c r="D5" s="5">
        <v>2</v>
      </c>
    </row>
    <row r="6" spans="1:7" x14ac:dyDescent="0.3">
      <c r="A6" s="4" t="str">
        <f>"P" &amp; B6 &amp; "305"</f>
        <v>P305</v>
      </c>
      <c r="C6" s="5" t="s">
        <v>96</v>
      </c>
      <c r="D6" s="5">
        <v>2</v>
      </c>
    </row>
    <row r="7" spans="1:7" x14ac:dyDescent="0.3">
      <c r="A7" s="4" t="str">
        <f>"P" &amp; B7 &amp; "306"</f>
        <v>P306</v>
      </c>
      <c r="C7" s="5" t="s">
        <v>97</v>
      </c>
      <c r="D7" s="5">
        <v>4</v>
      </c>
    </row>
    <row r="8" spans="1:7" x14ac:dyDescent="0.3">
      <c r="A8" s="4" t="str">
        <f>"P" &amp; B8 &amp; "307"</f>
        <v>P307</v>
      </c>
      <c r="C8" s="5" t="s">
        <v>98</v>
      </c>
      <c r="D8" s="5">
        <v>5</v>
      </c>
    </row>
    <row r="9" spans="1:7" x14ac:dyDescent="0.3">
      <c r="A9" s="4" t="str">
        <f>"P" &amp; B9 &amp; "308"</f>
        <v>P308</v>
      </c>
      <c r="C9" s="5" t="s">
        <v>99</v>
      </c>
      <c r="D9" s="5">
        <v>5</v>
      </c>
    </row>
    <row r="10" spans="1:7" x14ac:dyDescent="0.3">
      <c r="A10" s="4" t="str">
        <f>"P" &amp; B10 &amp; "309"</f>
        <v>P309</v>
      </c>
      <c r="C10" s="5" t="s">
        <v>100</v>
      </c>
      <c r="D10" s="5">
        <v>5</v>
      </c>
    </row>
    <row r="11" spans="1:7" x14ac:dyDescent="0.3">
      <c r="A11" s="4" t="str">
        <f>"P" &amp; B11 &amp; "310"</f>
        <v>P310</v>
      </c>
      <c r="C11" s="5" t="s">
        <v>101</v>
      </c>
      <c r="D11" s="5">
        <v>5</v>
      </c>
    </row>
    <row r="12" spans="1:7" x14ac:dyDescent="0.3">
      <c r="A12" s="4" t="str">
        <f>"P" &amp; B12 &amp; "311"</f>
        <v>P311</v>
      </c>
      <c r="C12" s="5" t="s">
        <v>102</v>
      </c>
      <c r="D12" s="5">
        <v>5</v>
      </c>
    </row>
    <row r="13" spans="1:7" x14ac:dyDescent="0.3">
      <c r="A13" s="4" t="str">
        <f>"P" &amp; B13 &amp; "312"</f>
        <v>P312</v>
      </c>
      <c r="C13" s="5" t="s">
        <v>103</v>
      </c>
      <c r="D13" s="5">
        <v>5</v>
      </c>
    </row>
    <row r="14" spans="1:7" x14ac:dyDescent="0.3">
      <c r="A14" s="4" t="str">
        <f>"P" &amp; B14 &amp; "313"</f>
        <v>P313</v>
      </c>
      <c r="C14" s="5" t="s">
        <v>104</v>
      </c>
      <c r="D14" s="5">
        <v>5</v>
      </c>
    </row>
    <row r="15" spans="1:7" x14ac:dyDescent="0.3">
      <c r="A15" s="4" t="str">
        <f>"P" &amp; B15 &amp; "314"</f>
        <v>P314</v>
      </c>
      <c r="C15" s="5" t="s">
        <v>105</v>
      </c>
      <c r="D15" s="5">
        <v>5</v>
      </c>
    </row>
    <row r="16" spans="1:7" x14ac:dyDescent="0.3">
      <c r="A16" s="4" t="str">
        <f>"P" &amp; B16 &amp; "315"</f>
        <v>P315</v>
      </c>
      <c r="C16" s="5" t="s">
        <v>106</v>
      </c>
      <c r="D16" s="5">
        <v>5</v>
      </c>
    </row>
    <row r="17" spans="1:13" x14ac:dyDescent="0.3">
      <c r="A17" s="4" t="str">
        <f>"P" &amp; B17 &amp; "316"</f>
        <v>P316</v>
      </c>
      <c r="C17" s="5" t="s">
        <v>107</v>
      </c>
      <c r="D17" s="5">
        <v>5</v>
      </c>
    </row>
    <row r="18" spans="1:13" x14ac:dyDescent="0.3">
      <c r="A18" s="4" t="str">
        <f>"P" &amp; B18 &amp; "317"</f>
        <v>P317</v>
      </c>
      <c r="H18" s="5" t="s">
        <v>7</v>
      </c>
      <c r="I18" s="5"/>
      <c r="J18" s="5"/>
      <c r="K18" s="5"/>
      <c r="L18" s="5"/>
      <c r="M18" s="5"/>
    </row>
    <row r="19" spans="1:13" x14ac:dyDescent="0.3">
      <c r="A19" s="4" t="str">
        <f>"P" &amp; B19 &amp; "318"</f>
        <v>P318</v>
      </c>
      <c r="H19" s="5" t="s">
        <v>8</v>
      </c>
      <c r="I19" s="5"/>
      <c r="J19" s="5"/>
      <c r="K19" s="5"/>
      <c r="L19" s="5"/>
      <c r="M19" s="5"/>
    </row>
    <row r="20" spans="1:13" x14ac:dyDescent="0.3">
      <c r="A20" s="4" t="str">
        <f>"P" &amp; B20 &amp; "319"</f>
        <v>P319</v>
      </c>
      <c r="H20" s="5" t="s">
        <v>8</v>
      </c>
      <c r="I20" s="5"/>
      <c r="J20" s="5"/>
      <c r="K20" s="5"/>
      <c r="L20" s="5"/>
      <c r="M20" s="5"/>
    </row>
    <row r="21" spans="1:13" x14ac:dyDescent="0.3">
      <c r="A21" s="4" t="str">
        <f>"P" &amp; B21 &amp; "320"</f>
        <v>P320</v>
      </c>
      <c r="H21" s="5" t="s">
        <v>8</v>
      </c>
      <c r="I21" s="5"/>
      <c r="J21" s="5"/>
      <c r="K21" s="5"/>
      <c r="L21" s="5"/>
      <c r="M21" s="5"/>
    </row>
    <row r="22" spans="1:13" ht="15" thickBot="1" x14ac:dyDescent="0.35">
      <c r="A22" s="4" t="str">
        <f>"P" &amp; B22 &amp; "321"</f>
        <v>P321</v>
      </c>
      <c r="G22" s="2"/>
      <c r="H22" s="5" t="s">
        <v>8</v>
      </c>
      <c r="I22" s="5"/>
      <c r="J22" s="5"/>
      <c r="K22" s="5"/>
      <c r="L22" s="5"/>
      <c r="M22" s="5"/>
    </row>
    <row r="23" spans="1:13" ht="15" thickTop="1" x14ac:dyDescent="0.3">
      <c r="G23" s="7">
        <f>SUM(G2:G22)</f>
        <v>0</v>
      </c>
      <c r="H23" s="6" t="s">
        <v>6</v>
      </c>
      <c r="I23" s="5"/>
      <c r="J23" s="5"/>
      <c r="K23" s="5"/>
      <c r="L23" s="5"/>
      <c r="M23" s="5"/>
    </row>
  </sheetData>
  <sheetProtection algorithmName="SHA-512" hashValue="iS1CD0cJ9nkWImNNjyEAY4tf8bg6u45pfLKsw8gNzAs3+9PupkGmrM4yhPnlV91C39zol2IDClrpCrlh1hg5BQ==" saltValue="aSCp9f7pNhSx2iNq5R8YyQ==" spinCount="100000" sheet="1" selectLockedCell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Elementary Schools</vt:lpstr>
      <vt:lpstr>Middle Schools</vt:lpstr>
      <vt:lpstr>High Schools</vt:lpstr>
      <vt:lpstr>Departments</vt:lpstr>
    </vt:vector>
  </TitlesOfParts>
  <Company>Fort Bend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Barrera, Juan</dc:creator>
  <cp:lastModifiedBy>Barrera, Juan</cp:lastModifiedBy>
  <dcterms:created xsi:type="dcterms:W3CDTF">2018-04-11T18:02:00Z</dcterms:created>
  <dcterms:modified xsi:type="dcterms:W3CDTF">2025-04-02T14:59:37Z</dcterms:modified>
</cp:coreProperties>
</file>